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<sst xmlns="http://schemas.openxmlformats.org/spreadsheetml/2006/main" count="16" uniqueCount="16">
  <si>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</t>
  </si>
  <si>
    <t>h</t>
  </si>
  <si>
    <t>f</t>
  </si>
  <si>
    <t>r</t>
  </si>
  <si>
    <t>d</t>
  </si>
  <si>
    <t>Rad</t>
  </si>
  <si>
    <t>Len</t>
  </si>
  <si>
    <t>O'Clock</t>
  </si>
  <si>
    <t>Number of Bridle Lines</t>
  </si>
  <si>
    <t>Radius (calculated)</t>
  </si>
  <si>
    <t>Distance to Bridle Point from Centre (calculated)</t>
  </si>
  <si>
    <t>ndiv</t>
  </si>
  <si>
    <t>Displacement of Bridle Point (percentage from Centre towards 6 O'clock position)</t>
  </si>
  <si>
    <t xml:space="preserve">CircoFlex Bridle Length Calculations </t>
  </si>
  <si>
    <t>Circumference</t>
  </si>
  <si>
    <t>Height of towing point (I.e. out front of leading edge when flying)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</si>
</sst>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_-* #,##0.0_-;\-* #,##0.0_-;_-* &quot;-&quot;??_-;_-@_-"/>
  </numFmts>
  <fonts count="2">
    <font>
      <sz val="10"/>
      <name val="Arial"/>
      <family val="0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3" fontId="0" fillId="0" borderId="0" xfId="15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70" fontId="0" fillId="0" borderId="0" xfId="15" applyNumberFormat="1" applyBorder="1" applyAlignment="1">
      <alignment/>
    </xf>
    <xf numFmtId="0" fontId="1" fillId="0" borderId="0" xfId="0" applyFont="1" applyAlignment="1">
      <alignment/>
    </xf>
    <xf numFmtId="169" fontId="0" fillId="2" borderId="0" xfId="0" applyNumberFormat="1" applyFill="1" applyBorder="1" applyAlignment="1">
      <alignment/>
    </xf>
    <xf numFmtId="0" fontId="0" fillId="0" borderId="1" xfId="0" applyBorder="1" applyAlignment="1">
      <alignment/>
    </xf>
    <xf numFmtId="43" fontId="0" fillId="0" borderId="2" xfId="15" applyBorder="1" applyAlignment="1">
      <alignment/>
    </xf>
    <xf numFmtId="0" fontId="0" fillId="0" borderId="3" xfId="0" applyBorder="1" applyAlignment="1">
      <alignment horizontal="right"/>
    </xf>
    <xf numFmtId="0" fontId="0" fillId="0" borderId="0" xfId="0" applyFill="1" applyBorder="1" applyAlignment="1">
      <alignment/>
    </xf>
    <xf numFmtId="9" fontId="0" fillId="0" borderId="0" xfId="19" applyFill="1" applyBorder="1" applyAlignment="1">
      <alignment/>
    </xf>
    <xf numFmtId="0" fontId="0" fillId="3" borderId="4" xfId="0" applyFill="1" applyBorder="1" applyAlignment="1">
      <alignment/>
    </xf>
    <xf numFmtId="9" fontId="0" fillId="3" borderId="4" xfId="19" applyFill="1" applyBorder="1" applyAlignment="1">
      <alignment/>
    </xf>
    <xf numFmtId="43" fontId="0" fillId="2" borderId="0" xfId="15" applyFill="1" applyBorder="1" applyAlignment="1">
      <alignment/>
    </xf>
    <xf numFmtId="170" fontId="0" fillId="0" borderId="5" xfId="15" applyNumberFormat="1" applyBorder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4.421875" style="0" customWidth="1"/>
    <col min="2" max="2" width="34.421875" style="0" customWidth="1"/>
    <col min="4" max="4" width="9.140625" style="1" customWidth="1"/>
  </cols>
  <sheetData>
    <row r="1" ht="18">
      <c r="B1" s="5" t="s">
        <v>13</v>
      </c>
    </row>
    <row r="3" spans="1:3" ht="12.75">
      <c r="A3" t="s">
        <v>0</v>
      </c>
      <c r="B3" s="3" t="s">
        <v>14</v>
      </c>
      <c r="C3" s="12">
        <v>600</v>
      </c>
    </row>
    <row r="4" spans="2:3" ht="3" customHeight="1">
      <c r="B4" s="3"/>
      <c r="C4" s="10"/>
    </row>
    <row r="5" spans="1:3" ht="25.5">
      <c r="A5" t="s">
        <v>1</v>
      </c>
      <c r="B5" s="3" t="s">
        <v>15</v>
      </c>
      <c r="C5" s="12">
        <v>25</v>
      </c>
    </row>
    <row r="6" spans="2:3" ht="3" customHeight="1">
      <c r="B6" s="3"/>
      <c r="C6" s="10"/>
    </row>
    <row r="7" spans="1:3" ht="38.25">
      <c r="A7" t="s">
        <v>2</v>
      </c>
      <c r="B7" s="3" t="s">
        <v>12</v>
      </c>
      <c r="C7" s="13">
        <v>0.75</v>
      </c>
    </row>
    <row r="8" spans="2:3" ht="3" customHeight="1">
      <c r="B8" s="3"/>
      <c r="C8" s="11"/>
    </row>
    <row r="9" spans="1:3" ht="12.75">
      <c r="A9" t="s">
        <v>11</v>
      </c>
      <c r="B9" s="3" t="s">
        <v>8</v>
      </c>
      <c r="C9" s="12">
        <v>12</v>
      </c>
    </row>
    <row r="10" spans="2:3" ht="3" customHeight="1">
      <c r="B10" s="3"/>
      <c r="C10" s="10">
        <v>6</v>
      </c>
    </row>
    <row r="11" spans="1:3" ht="12.75">
      <c r="A11" t="s">
        <v>3</v>
      </c>
      <c r="B11" s="3" t="s">
        <v>9</v>
      </c>
      <c r="C11" s="6">
        <f>C3/2/3.1416</f>
        <v>95.49274255156608</v>
      </c>
    </row>
    <row r="12" spans="1:3" ht="25.5">
      <c r="A12" t="s">
        <v>4</v>
      </c>
      <c r="B12" s="3" t="s">
        <v>10</v>
      </c>
      <c r="C12" s="6">
        <f>C11*C7</f>
        <v>71.61955691367456</v>
      </c>
    </row>
    <row r="13" spans="2:3" ht="12.75">
      <c r="B13" s="2"/>
      <c r="C13" s="2"/>
    </row>
    <row r="14" spans="2:4" ht="12.75">
      <c r="B14" s="9" t="s">
        <v>7</v>
      </c>
      <c r="C14" s="8" t="s">
        <v>6</v>
      </c>
      <c r="D14" s="14" t="s">
        <v>5</v>
      </c>
    </row>
    <row r="15" spans="2:4" ht="12.75">
      <c r="B15" s="7"/>
      <c r="C15" s="4"/>
      <c r="D15" s="14"/>
    </row>
    <row r="16" spans="1:4" ht="12.75">
      <c r="A16" s="2">
        <v>1</v>
      </c>
      <c r="B16" s="16">
        <f>IF((A16/C$9*12)&gt;12," ",A16/C$9*12)</f>
        <v>1</v>
      </c>
      <c r="C16" s="15">
        <f>IF(B16=" "," ",SQRT(C$11*C$11+C$12*C$12-2*C$11*C$12*COS(D16)+C$5*C$5))</f>
        <v>163.45940313470746</v>
      </c>
      <c r="D16" s="14">
        <f>RADIANS(MOD(180+360/C$9*A16,360))</f>
        <v>3.6651914291880923</v>
      </c>
    </row>
    <row r="17" spans="1:4" ht="12.75">
      <c r="A17" s="2">
        <v>2</v>
      </c>
      <c r="B17" s="16">
        <f aca="true" t="shared" si="0" ref="B17:B27">IF((A17/C$9*12)&gt;12," ",A17/C$9*12)</f>
        <v>2</v>
      </c>
      <c r="C17" s="15">
        <f>IF(B17=" "," ",SQRT(C$11*C$11+C$12*C$12-2*C$11*C$12*COS(D17)+C$5*C$5))</f>
        <v>147.3511883988233</v>
      </c>
      <c r="D17" s="14">
        <f>RADIANS(MOD(180+360/C$9*A17,360))</f>
        <v>4.1887902047863905</v>
      </c>
    </row>
    <row r="18" spans="1:4" ht="12.75">
      <c r="A18" s="2">
        <v>3</v>
      </c>
      <c r="B18" s="16">
        <f t="shared" si="0"/>
        <v>3</v>
      </c>
      <c r="C18" s="15">
        <f>IF(B18=" "," ",SQRT(C$11*C$11+C$12*C$12-2*C$11*C$12*COS(D18)+C$5*C$5))</f>
        <v>121.95583140026864</v>
      </c>
      <c r="D18" s="14">
        <f>RADIANS(MOD(180+360/C$9*A18,360))</f>
        <v>4.71238898038469</v>
      </c>
    </row>
    <row r="19" spans="1:4" ht="12.75">
      <c r="A19" s="2">
        <v>4</v>
      </c>
      <c r="B19" s="16">
        <f t="shared" si="0"/>
        <v>4</v>
      </c>
      <c r="C19" s="15">
        <f>IF(B19=" "," ",SQRT(C$11*C$11+C$12*C$12-2*C$11*C$12*COS(D19)+C$5*C$5))</f>
        <v>89.63301234766122</v>
      </c>
      <c r="D19" s="14">
        <f>RADIANS(MOD(180+360/C$9*A19,360))</f>
        <v>5.235987755982989</v>
      </c>
    </row>
    <row r="20" spans="1:4" ht="12.75">
      <c r="A20" s="2">
        <v>5</v>
      </c>
      <c r="B20" s="16">
        <f t="shared" si="0"/>
        <v>5</v>
      </c>
      <c r="C20" s="15">
        <f>IF(B20=" "," ",SQRT(C$11*C$11+C$12*C$12-2*C$11*C$12*COS(D20)+C$5*C$5))</f>
        <v>55.02247860562708</v>
      </c>
      <c r="D20" s="14">
        <f>RADIANS(MOD(180+360/C$9*A20,360))</f>
        <v>5.759586531581287</v>
      </c>
    </row>
    <row r="21" spans="1:4" ht="12.75">
      <c r="A21" s="2">
        <v>6</v>
      </c>
      <c r="B21" s="16">
        <f t="shared" si="0"/>
        <v>6</v>
      </c>
      <c r="C21" s="15">
        <f>IF(B21=" "," ",SQRT(C$11*C$11+C$12*C$12-2*C$11*C$12*COS(D21)+C$5*C$5))</f>
        <v>34.56774497275214</v>
      </c>
      <c r="D21" s="14">
        <f>RADIANS(MOD(180+360/C$9*A21,360))</f>
        <v>0</v>
      </c>
    </row>
    <row r="22" spans="1:4" ht="12.75">
      <c r="A22" s="2">
        <v>7</v>
      </c>
      <c r="B22" s="16">
        <f t="shared" si="0"/>
        <v>7</v>
      </c>
      <c r="C22" s="15">
        <f>IF(B22=" "," ",SQRT(C$11*C$11+C$12*C$12-2*C$11*C$12*COS(D22)+C$5*C$5))</f>
        <v>55.02247860562703</v>
      </c>
      <c r="D22" s="14">
        <f>RADIANS(MOD(180+360/C$9*A22,360))</f>
        <v>0.5235987755982988</v>
      </c>
    </row>
    <row r="23" spans="1:4" ht="12.75">
      <c r="A23" s="2">
        <v>8</v>
      </c>
      <c r="B23" s="16">
        <f t="shared" si="0"/>
        <v>8</v>
      </c>
      <c r="C23" s="15">
        <f>IF(B23=" "," ",SQRT(C$11*C$11+C$12*C$12-2*C$11*C$12*COS(D23)+C$5*C$5))</f>
        <v>89.63301234766122</v>
      </c>
      <c r="D23" s="14">
        <f>RADIANS(MOD(180+360/C$9*A23,360))</f>
        <v>1.0471975511965976</v>
      </c>
    </row>
    <row r="24" spans="1:4" ht="12.75">
      <c r="A24" s="2">
        <v>9</v>
      </c>
      <c r="B24" s="16">
        <f t="shared" si="0"/>
        <v>9</v>
      </c>
      <c r="C24" s="15">
        <f>IF(B24=" "," ",SQRT(C$11*C$11+C$12*C$12-2*C$11*C$12*COS(D24)+C$5*C$5))</f>
        <v>121.95583140026864</v>
      </c>
      <c r="D24" s="14">
        <f>RADIANS(MOD(180+360/C$9*A24,360))</f>
        <v>1.5707963267948966</v>
      </c>
    </row>
    <row r="25" spans="1:4" ht="12.75">
      <c r="A25" s="2">
        <v>10</v>
      </c>
      <c r="B25" s="16">
        <f t="shared" si="0"/>
        <v>10</v>
      </c>
      <c r="C25" s="15">
        <f>IF(B25=" "," ",SQRT(C$11*C$11+C$12*C$12-2*C$11*C$12*COS(D25)+C$5*C$5))</f>
        <v>147.35118839882324</v>
      </c>
      <c r="D25" s="14">
        <f>RADIANS(MOD(180+360/C$9*A25,360))</f>
        <v>2.0943951023931953</v>
      </c>
    </row>
    <row r="26" spans="1:4" ht="12.75">
      <c r="A26" s="2">
        <v>11</v>
      </c>
      <c r="B26" s="16">
        <f t="shared" si="0"/>
        <v>11</v>
      </c>
      <c r="C26" s="15">
        <f>IF(B26=" "," ",SQRT(C$11*C$11+C$12*C$12-2*C$11*C$12*COS(D26)+C$5*C$5))</f>
        <v>163.45940313470746</v>
      </c>
      <c r="D26" s="14">
        <f>RADIANS(MOD(180+360/C$9*A26,360))</f>
        <v>2.6179938779914944</v>
      </c>
    </row>
    <row r="27" spans="1:4" ht="12.75">
      <c r="A27" s="2">
        <v>12</v>
      </c>
      <c r="B27" s="16">
        <f t="shared" si="0"/>
        <v>12</v>
      </c>
      <c r="C27" s="15">
        <f>IF(B27=" "," ",SQRT(C$11*C$11+C$12*C$12-2*C$11*C$12*COS(D27)+C$5*C$5))</f>
        <v>168.9719522067502</v>
      </c>
      <c r="D27" s="14">
        <f>RADIANS(MOD(180+360/C$9*A27,360))</f>
        <v>3.141592653589793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Advantage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Andrewwe</dc:creator>
  <cp:keywords/>
  <dc:description/>
  <cp:lastModifiedBy>Andrewwe</cp:lastModifiedBy>
  <dcterms:created xsi:type="dcterms:W3CDTF">2001-11-21T01:44:46Z</dcterms:created>
  <dcterms:modified xsi:type="dcterms:W3CDTF">2001-11-21T19:18:36Z</dcterms:modified>
  <cp:category/>
  <cp:version/>
  <cp:contentType/>
  <cp:contentStatus/>
</cp:coreProperties>
</file>